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8652" windowHeight="892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'Лист1'!$A$1:$K$120</definedName>
  </definedNames>
  <calcPr fullCalcOnLoad="1"/>
</workbook>
</file>

<file path=xl/sharedStrings.xml><?xml version="1.0" encoding="utf-8"?>
<sst xmlns="http://schemas.openxmlformats.org/spreadsheetml/2006/main" count="348" uniqueCount="170">
  <si>
    <t>Термін</t>
  </si>
  <si>
    <t>Гуртожиток №1</t>
  </si>
  <si>
    <t>Гуртожиток №3</t>
  </si>
  <si>
    <t>Гуртожиток №4</t>
  </si>
  <si>
    <t>Гуртожиток №7</t>
  </si>
  <si>
    <t>Гуртожиток №8</t>
  </si>
  <si>
    <t>Гуртожиток №10</t>
  </si>
  <si>
    <t>Гуртожиток №11</t>
  </si>
  <si>
    <t>Гуртожиток №13</t>
  </si>
  <si>
    <t>Гуртожиток №15</t>
  </si>
  <si>
    <t>Гуртожиток №12</t>
  </si>
  <si>
    <t>Гуртожиток №22</t>
  </si>
  <si>
    <t>Гуртожиток №17</t>
  </si>
  <si>
    <t>Гуртожиток №18</t>
  </si>
  <si>
    <t>Гуртожиток №19</t>
  </si>
  <si>
    <t>Гуртожиток №20</t>
  </si>
  <si>
    <t>Ремонт 2-х стояків системи опалення в лівому крилі</t>
  </si>
  <si>
    <t>Гуртожиток №16</t>
  </si>
  <si>
    <t>Гуртожиток №9</t>
  </si>
  <si>
    <t>Гуртожиток №14</t>
  </si>
  <si>
    <t>Ремонт ГРЩ-0,4</t>
  </si>
  <si>
    <t>Заміна лічильників електроенергії</t>
  </si>
  <si>
    <t>Ремонт каналізації у підвалі гуртожитку</t>
  </si>
  <si>
    <t>Заміна трубопроводу подачі і повернення системи опалення з 16 до 17 гуртожитку</t>
  </si>
  <si>
    <t>Заміна трубопроводу повернення системи опалення</t>
  </si>
  <si>
    <t>Винос трубопроводу гострої води в бойлерну</t>
  </si>
  <si>
    <t>Заміна ХВЗ та ГВЗ по підвалу гуртожитку</t>
  </si>
  <si>
    <t>Заміна трубопроводу повернення системи опалення по периметру гуртожитку</t>
  </si>
  <si>
    <t>Заміна трубопроводу подачі і повернення системи опалення по периметру гуртожитку</t>
  </si>
  <si>
    <t>Гуртожиток №6</t>
  </si>
  <si>
    <t>Ремонт опалювальної мережі на кухнях лівого крила</t>
  </si>
  <si>
    <t>Ремонт підлоги коридорів 5, 6, 8 поверхів</t>
  </si>
  <si>
    <t>Гуртожиток №21</t>
  </si>
  <si>
    <t>Виконавець</t>
  </si>
  <si>
    <t>Ремонт козирка над входом</t>
  </si>
  <si>
    <t>Зовнішні сантехнічні мережі</t>
  </si>
  <si>
    <t>Заміна засувок вводів ХВЗ в колодязях</t>
  </si>
  <si>
    <t>ВЕК</t>
  </si>
  <si>
    <t>СЕГ</t>
  </si>
  <si>
    <t>Підрядна організація</t>
  </si>
  <si>
    <t>Підрядні організації</t>
  </si>
  <si>
    <t>Всього:</t>
  </si>
  <si>
    <t>Борг за 2004 рік</t>
  </si>
  <si>
    <t>РАЗОМ:</t>
  </si>
  <si>
    <t>Факультети</t>
  </si>
  <si>
    <t>№ об`єктів</t>
  </si>
  <si>
    <t>ТЕФ</t>
  </si>
  <si>
    <t>ФІОТ</t>
  </si>
  <si>
    <t>ПБФ</t>
  </si>
  <si>
    <t>іноземці</t>
  </si>
  <si>
    <t>ФЕЛ</t>
  </si>
  <si>
    <t>ФІОТ, ФАКС, ІТС</t>
  </si>
  <si>
    <t>ПВІ, іноземці</t>
  </si>
  <si>
    <t>ІФФ, ВПФ</t>
  </si>
  <si>
    <t>ВІТІ, ІТС,ММІФ</t>
  </si>
  <si>
    <t>ФЕЛ, ФМФ, ІХФ</t>
  </si>
  <si>
    <t>ФПМ, ІПСА, ІХФ</t>
  </si>
  <si>
    <t>РТФ, ІХФ</t>
  </si>
  <si>
    <t>ІЕЕ</t>
  </si>
  <si>
    <t>Сімейні та</t>
  </si>
  <si>
    <t>ФЕА, ФММ, ФТІ,</t>
  </si>
  <si>
    <t>Найменування основних видів робіт</t>
  </si>
  <si>
    <t>Орієнтовна вартість (грн.)</t>
  </si>
  <si>
    <t>Джерела фінансування</t>
  </si>
  <si>
    <t>Університет</t>
  </si>
  <si>
    <t>Студмістечко</t>
  </si>
  <si>
    <t>Термін виконання</t>
  </si>
  <si>
    <t>"Затверджую"</t>
  </si>
  <si>
    <t>Ректор НТУУ "КПІ"</t>
  </si>
  <si>
    <t>__________________________ М.З. Згуровський</t>
  </si>
  <si>
    <t>службою експлуатації гуртожитків  (СЕГ) та іншими організаціями</t>
  </si>
  <si>
    <t>Відновлення системи опалення в холах гуртожитку</t>
  </si>
  <si>
    <t>Відмітка про виконання</t>
  </si>
  <si>
    <t>Облицювання плиткою жіноч. та чолов. душових</t>
  </si>
  <si>
    <t>Додаток №</t>
  </si>
  <si>
    <t>Заміна автоматичних вимикачів захисту електроплит в лівому крилі</t>
  </si>
  <si>
    <t xml:space="preserve">Заміна автоматичних вимикачів захисту електроплит </t>
  </si>
  <si>
    <t xml:space="preserve">Заміна автоматичних вимикачів в ГРЩ-0,4 </t>
  </si>
  <si>
    <t>Заміна магістралі живлення від ГРЩ-0,4 до ЩО поверхів</t>
  </si>
  <si>
    <t>Ремонт освітлювальної мережі підвального приміщення</t>
  </si>
  <si>
    <t>Встановлення реле часу для освітлення коридорів на поверхах</t>
  </si>
  <si>
    <t>Ремонт ЩО поверхів</t>
  </si>
  <si>
    <t>Реконструкція 1-го ліфта</t>
  </si>
  <si>
    <t>Реконструкція пасажирського ліфта</t>
  </si>
  <si>
    <t>Заміна вводу ХВЗ до водомірного вузла</t>
  </si>
  <si>
    <t>Ремонт МЗК правого крила на 3-му поверсі</t>
  </si>
  <si>
    <t>Ремонт покрівлі</t>
  </si>
  <si>
    <t>Ремонт умивальних кімнат на 2-4 поверхах</t>
  </si>
  <si>
    <t>Косметичний ремонт коридорів 1-5 поверхів</t>
  </si>
  <si>
    <t>Косметичний ремонт коридору і бойлерної в підвалі гуртожитку</t>
  </si>
  <si>
    <t>Ремонт МЗК 1 поверху лівого і правого крила</t>
  </si>
  <si>
    <t>Облаштування плиткою тамбура 1-го поверху</t>
  </si>
  <si>
    <t xml:space="preserve">Косметичний ремонт робочої кімнати, бойлерної, запасних виходів  </t>
  </si>
  <si>
    <t xml:space="preserve">Ремонт туалетів 1-4  поверхів правого крила </t>
  </si>
  <si>
    <t>Переобладнання кастелянської під житловий блок і переобладнання приміщення буфету під кастелянську</t>
  </si>
  <si>
    <t>Ремонт коридорів цокольного та 1-го поверхів</t>
  </si>
  <si>
    <t>Ремонт стояків 4,9,11,12</t>
  </si>
  <si>
    <t>Облаштування плиткою підлоги 3-го поверху</t>
  </si>
  <si>
    <t>Ремонт туалету 3-го поверху лівого крила</t>
  </si>
  <si>
    <t>Ремонт кухонь 2-5 поверхів лівого крила</t>
  </si>
  <si>
    <r>
      <t>Ремонт МЗК на 1-6 поверхах 3</t>
    </r>
    <r>
      <rPr>
        <sz val="14"/>
        <rFont val="Arial Cyr"/>
        <family val="2"/>
      </rPr>
      <t xml:space="preserve"> стояку</t>
    </r>
  </si>
  <si>
    <t>Облаштування ІТП</t>
  </si>
  <si>
    <t>Заміна пакетних вимикачів на автоматичні в ЩО на поверхах</t>
  </si>
  <si>
    <t xml:space="preserve">Ремонт МЗК по стояку між блоками 6 і 8 </t>
  </si>
  <si>
    <t>Ремонт МЗК по стояку між блоками 1 і 3 до 11-го поверху</t>
  </si>
  <si>
    <t>Ремонт МЗК по стояку блоку 10</t>
  </si>
  <si>
    <t>Ремонт блоків 4-16, 4-17, 5-04, 5-18, 6-03, 6-10, 6-12, 6-13, 6-14, 6-16, 6-17, 7-13, 7-14, 7-19, 8-02, 8-03, 8-04, 8-11, 8-16, 9-05, 9-11, 9-15, 10-05, 10-08</t>
  </si>
  <si>
    <t>Ремонт бойлерної</t>
  </si>
  <si>
    <t>Всього на ремонтні роботи в 2006 році</t>
  </si>
  <si>
    <t xml:space="preserve">Заступник директора студмістечка з експлуатації                                                         </t>
  </si>
  <si>
    <t>Ремонт підлоги шести ліфтових</t>
  </si>
  <si>
    <t xml:space="preserve"> іноземні студенти</t>
  </si>
  <si>
    <t xml:space="preserve">Сімейні </t>
  </si>
  <si>
    <t>студенти</t>
  </si>
  <si>
    <t>Ремонт МЗК 2 секції</t>
  </si>
  <si>
    <t>Ремонт стояків ХВЗ та ГВЗ №№ 10,12</t>
  </si>
  <si>
    <t>Прокладання другого вводу ХВЗ</t>
  </si>
  <si>
    <t>ТЕФ, ММІФ, МУФ</t>
  </si>
  <si>
    <t xml:space="preserve">Ремонт душових </t>
  </si>
  <si>
    <t xml:space="preserve">Аспіранти,ФФВС, </t>
  </si>
  <si>
    <t>Заміна ХВЗ</t>
  </si>
  <si>
    <t>Ремонт кімнат 3-10, 5-10, 7-10, 5-12, 7-12</t>
  </si>
  <si>
    <t>Ремонт душових блоків 8-3, 7-3, вибірково  2-го--5-го поверхів</t>
  </si>
  <si>
    <t>ХТФ, ФБТ, ІХФ,ФС, іноземці</t>
  </si>
  <si>
    <t>ММІ, ЗФ, ФП, іноземці</t>
  </si>
  <si>
    <t>Виконаня аврійних робот</t>
  </si>
  <si>
    <t>Реконструкція ГРЩ</t>
  </si>
  <si>
    <t xml:space="preserve">Ремонт туалетів 3-5  поверхів лівого крила </t>
  </si>
  <si>
    <t>Ремонт  ЩО поверхів</t>
  </si>
  <si>
    <t>Вибірковий ремонт балконів</t>
  </si>
  <si>
    <t>Ремонт кухонь 12,11,10 поверхів правого крила</t>
  </si>
  <si>
    <t>Проект по зміцненню фундаменту і стін гуртожитку</t>
  </si>
  <si>
    <t>Зовнiшнє освітлення</t>
  </si>
  <si>
    <t>Двори гуртожитків № 9,12,13-14,18-21,11-22</t>
  </si>
  <si>
    <t>Облаштування та ремонт приміщення під кухню на 1 поверсі</t>
  </si>
  <si>
    <t>лютий</t>
  </si>
  <si>
    <t>травень-липень</t>
  </si>
  <si>
    <t>липень-серпень</t>
  </si>
  <si>
    <t>січень</t>
  </si>
  <si>
    <t>липень-вересень</t>
  </si>
  <si>
    <t>червень-серпень</t>
  </si>
  <si>
    <t>квітень</t>
  </si>
  <si>
    <t>липень</t>
  </si>
  <si>
    <t>червень</t>
  </si>
  <si>
    <t>березень</t>
  </si>
  <si>
    <t>травень</t>
  </si>
  <si>
    <t>червень-липень</t>
  </si>
  <si>
    <t>жовтень</t>
  </si>
  <si>
    <t>серпень</t>
  </si>
  <si>
    <t>жовтень-грудень</t>
  </si>
  <si>
    <t>лютий-березень</t>
  </si>
  <si>
    <t>Промивання системи опалення</t>
  </si>
  <si>
    <t xml:space="preserve">              Проректор з АГР і РМБ                                               М.В. Печеник</t>
  </si>
  <si>
    <t xml:space="preserve">              Начальник УЕФ                                                             Л.Г. Субботіна</t>
  </si>
  <si>
    <t xml:space="preserve">              Головний інженер                                                      П.В. Ковальов</t>
  </si>
  <si>
    <t>Директор студмістечка                                                                                    О.А. Іщенко</t>
  </si>
  <si>
    <t>до наказу №              від "        " _________________ 200   р.</t>
  </si>
  <si>
    <t>"       " ______________________ 200   р.</t>
  </si>
  <si>
    <t>лютий-квітень</t>
  </si>
  <si>
    <t>січень-березень</t>
  </si>
  <si>
    <t>травень-червень</t>
  </si>
  <si>
    <t>лютий-травень</t>
  </si>
  <si>
    <t>листопад-грудень</t>
  </si>
  <si>
    <t>серпень-вересень</t>
  </si>
  <si>
    <t>вересень-листопад</t>
  </si>
  <si>
    <t>Голвний бухгалтер студмістечка                                                                  Т.М. Хоценовська</t>
  </si>
  <si>
    <t xml:space="preserve"> проведення ремонтних робіт в студентських гуртожитках НТУУ "КПІ" в 2006 році</t>
  </si>
  <si>
    <t>План</t>
  </si>
  <si>
    <t xml:space="preserve">                                             В.Л.Ходаківський                                    </t>
  </si>
  <si>
    <t>виконано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</si>
</sst>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;[Red]#,##0.00_р_."/>
    <numFmt numFmtId="173" formatCode="#,##0.00\ &quot;грн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b/>
      <sz val="16"/>
      <name val="Arial Cyr"/>
      <family val="0"/>
    </font>
    <font>
      <sz val="16"/>
      <name val="Arial Cyr"/>
      <family val="2"/>
    </font>
    <font>
      <sz val="13"/>
      <name val="Arial Cyr"/>
      <family val="0"/>
    </font>
    <font>
      <i/>
      <sz val="14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72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2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17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172" fontId="10" fillId="0" borderId="0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 wrapText="1"/>
    </xf>
    <xf numFmtId="172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2" fillId="0" borderId="2" xfId="0" applyFont="1" applyBorder="1" applyAlignment="1">
      <alignment horizontal="right"/>
    </xf>
    <xf numFmtId="172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2" fillId="0" borderId="8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2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172" fontId="1" fillId="0" borderId="0" xfId="0" applyNumberFormat="1" applyFont="1" applyAlignment="1">
      <alignment horizontal="right"/>
    </xf>
    <xf numFmtId="172" fontId="11" fillId="0" borderId="1" xfId="0" applyNumberFormat="1" applyFont="1" applyFill="1" applyBorder="1" applyAlignment="1">
      <alignment horizontal="right"/>
    </xf>
    <xf numFmtId="172" fontId="11" fillId="0" borderId="1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72" fontId="1" fillId="0" borderId="4" xfId="0" applyNumberFormat="1" applyFont="1" applyBorder="1" applyAlignment="1">
      <alignment horizontal="right"/>
    </xf>
    <xf numFmtId="172" fontId="11" fillId="0" borderId="4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172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72" fontId="2" fillId="0" borderId="1" xfId="0" applyNumberFormat="1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172" fontId="2" fillId="0" borderId="2" xfId="0" applyNumberFormat="1" applyFont="1" applyFill="1" applyBorder="1" applyAlignment="1">
      <alignment horizontal="right"/>
    </xf>
    <xf numFmtId="172" fontId="2" fillId="0" borderId="2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172" fontId="2" fillId="0" borderId="1" xfId="0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left" wrapText="1"/>
    </xf>
    <xf numFmtId="172" fontId="1" fillId="0" borderId="0" xfId="0" applyNumberFormat="1" applyFont="1" applyBorder="1" applyAlignment="1">
      <alignment horizontal="center" wrapText="1"/>
    </xf>
    <xf numFmtId="17" fontId="2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view="pageBreakPreview" zoomScale="60" zoomScaleNormal="50" workbookViewId="0" topLeftCell="F1">
      <selection activeCell="I2" sqref="I2"/>
    </sheetView>
  </sheetViews>
  <sheetFormatPr defaultColWidth="9.00390625" defaultRowHeight="12.75"/>
  <cols>
    <col min="1" max="1" width="23.875" style="2" customWidth="1"/>
    <col min="2" max="2" width="23.375" style="2" hidden="1" customWidth="1"/>
    <col min="3" max="3" width="74.50390625" style="1" customWidth="1"/>
    <col min="4" max="4" width="14.00390625" style="1" hidden="1" customWidth="1"/>
    <col min="5" max="5" width="25.00390625" style="1" customWidth="1"/>
    <col min="6" max="6" width="19.625" style="1" customWidth="1"/>
    <col min="7" max="7" width="20.375" style="1" customWidth="1"/>
    <col min="8" max="8" width="17.875" style="1" customWidth="1"/>
    <col min="9" max="9" width="25.125" style="1" customWidth="1"/>
    <col min="10" max="10" width="19.375" style="1" customWidth="1"/>
    <col min="11" max="11" width="16.50390625" style="1" customWidth="1"/>
    <col min="12" max="16384" width="9.125" style="1" customWidth="1"/>
  </cols>
  <sheetData>
    <row r="1" spans="8:9" ht="17.25">
      <c r="H1" s="1" t="s">
        <v>74</v>
      </c>
      <c r="I1" s="1">
        <v>4</v>
      </c>
    </row>
    <row r="2" spans="8:9" ht="17.25">
      <c r="H2" s="1" t="s">
        <v>156</v>
      </c>
      <c r="I2" s="118">
        <v>43922</v>
      </c>
    </row>
    <row r="3" spans="7:9" ht="44.25" customHeight="1">
      <c r="G3" s="26"/>
      <c r="H3" s="27" t="s">
        <v>67</v>
      </c>
      <c r="I3" s="26"/>
    </row>
    <row r="4" spans="7:9" ht="27" customHeight="1">
      <c r="G4" s="26"/>
      <c r="H4" s="26" t="s">
        <v>68</v>
      </c>
      <c r="I4" s="26"/>
    </row>
    <row r="5" spans="7:9" ht="25.5" customHeight="1">
      <c r="G5" s="26"/>
      <c r="H5" s="26" t="s">
        <v>69</v>
      </c>
      <c r="I5" s="26"/>
    </row>
    <row r="6" spans="7:9" ht="32.25" customHeight="1">
      <c r="G6" s="26"/>
      <c r="H6" s="26" t="s">
        <v>157</v>
      </c>
      <c r="I6" s="26"/>
    </row>
    <row r="7" spans="1:10" ht="50.25" customHeight="1">
      <c r="A7" s="109" t="s">
        <v>167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8" customHeight="1">
      <c r="A8" s="110" t="s">
        <v>166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19.5" customHeight="1">
      <c r="A9" s="110" t="s">
        <v>70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1" ht="24.75" customHeight="1">
      <c r="A10" s="112" t="s">
        <v>45</v>
      </c>
      <c r="B10" s="112" t="s">
        <v>44</v>
      </c>
      <c r="C10" s="112" t="s">
        <v>61</v>
      </c>
      <c r="D10" s="112" t="s">
        <v>0</v>
      </c>
      <c r="E10" s="112" t="s">
        <v>62</v>
      </c>
      <c r="F10" s="111" t="s">
        <v>63</v>
      </c>
      <c r="G10" s="111"/>
      <c r="H10" s="111"/>
      <c r="I10" s="112" t="s">
        <v>66</v>
      </c>
      <c r="J10" s="111" t="s">
        <v>33</v>
      </c>
      <c r="K10" s="111" t="s">
        <v>72</v>
      </c>
    </row>
    <row r="11" spans="1:11" ht="26.25" customHeight="1" thickBot="1">
      <c r="A11" s="113"/>
      <c r="B11" s="113"/>
      <c r="C11" s="113"/>
      <c r="D11" s="113"/>
      <c r="E11" s="113"/>
      <c r="F11" s="38" t="s">
        <v>64</v>
      </c>
      <c r="G11" s="39" t="s">
        <v>65</v>
      </c>
      <c r="H11" s="39" t="s">
        <v>44</v>
      </c>
      <c r="I11" s="113"/>
      <c r="J11" s="111"/>
      <c r="K11" s="111"/>
    </row>
    <row r="12" spans="1:11" ht="18" thickBot="1">
      <c r="A12" s="37">
        <v>1</v>
      </c>
      <c r="B12" s="37">
        <v>2</v>
      </c>
      <c r="C12" s="37">
        <v>2</v>
      </c>
      <c r="D12" s="37">
        <v>4</v>
      </c>
      <c r="E12" s="37">
        <v>3</v>
      </c>
      <c r="F12" s="37">
        <v>4</v>
      </c>
      <c r="G12" s="37">
        <v>5</v>
      </c>
      <c r="H12" s="37">
        <v>6</v>
      </c>
      <c r="I12" s="37">
        <v>7</v>
      </c>
      <c r="J12" s="37">
        <v>8</v>
      </c>
      <c r="K12" s="37">
        <v>9</v>
      </c>
    </row>
    <row r="13" spans="1:11" ht="17.25">
      <c r="A13" s="20" t="s">
        <v>1</v>
      </c>
      <c r="B13" s="20" t="s">
        <v>46</v>
      </c>
      <c r="C13" s="4" t="s">
        <v>41</v>
      </c>
      <c r="D13" s="5"/>
      <c r="E13" s="74">
        <f>SUM(E14:E16)</f>
        <v>91600</v>
      </c>
      <c r="F13" s="67">
        <v>0</v>
      </c>
      <c r="G13" s="70">
        <f>SUM(G14:G16)</f>
        <v>91600</v>
      </c>
      <c r="H13" s="5"/>
      <c r="I13" s="5"/>
      <c r="J13" s="40"/>
      <c r="K13" s="5"/>
    </row>
    <row r="14" spans="1:11" ht="33" customHeight="1">
      <c r="A14" s="21"/>
      <c r="B14" s="21"/>
      <c r="C14" s="6" t="s">
        <v>85</v>
      </c>
      <c r="D14" s="5"/>
      <c r="E14" s="73">
        <v>71600</v>
      </c>
      <c r="F14" s="3"/>
      <c r="G14" s="72">
        <v>71600</v>
      </c>
      <c r="H14" s="5"/>
      <c r="I14" s="99" t="s">
        <v>140</v>
      </c>
      <c r="J14" s="41" t="s">
        <v>39</v>
      </c>
      <c r="K14" s="5"/>
    </row>
    <row r="15" spans="1:11" ht="34.5" customHeight="1">
      <c r="A15" s="21"/>
      <c r="B15" s="21"/>
      <c r="C15" s="51" t="s">
        <v>75</v>
      </c>
      <c r="D15" s="50"/>
      <c r="E15" s="47">
        <v>5000</v>
      </c>
      <c r="F15" s="3"/>
      <c r="G15" s="47">
        <v>5000</v>
      </c>
      <c r="H15" s="24"/>
      <c r="I15" s="30" t="s">
        <v>135</v>
      </c>
      <c r="J15" s="40" t="s">
        <v>38</v>
      </c>
      <c r="K15" s="5" t="s">
        <v>169</v>
      </c>
    </row>
    <row r="16" spans="1:11" ht="36" customHeight="1">
      <c r="A16" s="22"/>
      <c r="B16" s="22"/>
      <c r="C16" s="51" t="s">
        <v>28</v>
      </c>
      <c r="D16" s="52"/>
      <c r="E16" s="47">
        <v>15000</v>
      </c>
      <c r="F16" s="2"/>
      <c r="G16" s="47">
        <v>15000</v>
      </c>
      <c r="H16" s="56"/>
      <c r="I16" s="99" t="s">
        <v>136</v>
      </c>
      <c r="J16" s="40" t="s">
        <v>38</v>
      </c>
      <c r="K16" s="5"/>
    </row>
    <row r="17" spans="1:11" ht="17.25">
      <c r="A17" s="20" t="s">
        <v>2</v>
      </c>
      <c r="B17" s="20" t="s">
        <v>47</v>
      </c>
      <c r="C17" s="4" t="s">
        <v>41</v>
      </c>
      <c r="D17" s="5"/>
      <c r="E17" s="74">
        <f>SUM(E18:E22)</f>
        <v>156700</v>
      </c>
      <c r="F17" s="67">
        <f>SUM(F18:F22)</f>
        <v>5000</v>
      </c>
      <c r="G17" s="70">
        <f>G18+G19+G20+G22</f>
        <v>151700</v>
      </c>
      <c r="H17" s="25"/>
      <c r="I17" s="25"/>
      <c r="J17" s="40"/>
      <c r="K17" s="5"/>
    </row>
    <row r="18" spans="1:11" ht="20.25" customHeight="1">
      <c r="A18" s="21"/>
      <c r="B18" s="21"/>
      <c r="C18" s="49" t="s">
        <v>86</v>
      </c>
      <c r="D18" s="50"/>
      <c r="E18" s="69">
        <v>120000</v>
      </c>
      <c r="F18" s="3"/>
      <c r="G18" s="69">
        <v>120000</v>
      </c>
      <c r="H18" s="25"/>
      <c r="I18" s="99" t="s">
        <v>137</v>
      </c>
      <c r="J18" s="40" t="s">
        <v>38</v>
      </c>
      <c r="K18" s="5"/>
    </row>
    <row r="19" spans="1:11" ht="18">
      <c r="A19" s="21"/>
      <c r="B19" s="21"/>
      <c r="C19" s="49" t="s">
        <v>87</v>
      </c>
      <c r="D19" s="50"/>
      <c r="E19" s="69">
        <v>25200</v>
      </c>
      <c r="F19" s="3"/>
      <c r="G19" s="71">
        <v>25200</v>
      </c>
      <c r="H19" s="46"/>
      <c r="I19" s="99" t="s">
        <v>137</v>
      </c>
      <c r="J19" s="40" t="s">
        <v>38</v>
      </c>
      <c r="K19" s="5"/>
    </row>
    <row r="20" spans="1:11" ht="19.5" customHeight="1">
      <c r="A20" s="21"/>
      <c r="B20" s="21"/>
      <c r="C20" s="6" t="s">
        <v>73</v>
      </c>
      <c r="D20" s="5"/>
      <c r="E20" s="24">
        <v>500</v>
      </c>
      <c r="F20" s="3"/>
      <c r="G20" s="72">
        <v>500</v>
      </c>
      <c r="H20" s="24"/>
      <c r="I20" s="30" t="s">
        <v>135</v>
      </c>
      <c r="J20" s="40" t="s">
        <v>38</v>
      </c>
      <c r="K20" s="5"/>
    </row>
    <row r="21" spans="1:11" ht="36" customHeight="1">
      <c r="A21" s="21"/>
      <c r="B21" s="21"/>
      <c r="C21" s="6" t="s">
        <v>151</v>
      </c>
      <c r="D21" s="5"/>
      <c r="E21" s="24">
        <v>5000</v>
      </c>
      <c r="F21" s="24">
        <v>5000</v>
      </c>
      <c r="G21" s="72"/>
      <c r="H21" s="24"/>
      <c r="I21" s="99" t="s">
        <v>142</v>
      </c>
      <c r="J21" s="41" t="s">
        <v>39</v>
      </c>
      <c r="K21" s="5"/>
    </row>
    <row r="22" spans="1:11" ht="20.25" customHeight="1">
      <c r="A22" s="22"/>
      <c r="B22" s="22"/>
      <c r="C22" s="51" t="s">
        <v>25</v>
      </c>
      <c r="D22" s="52"/>
      <c r="E22" s="47">
        <v>6000</v>
      </c>
      <c r="F22" s="3"/>
      <c r="G22" s="47">
        <v>6000</v>
      </c>
      <c r="H22" s="24"/>
      <c r="I22" s="99" t="s">
        <v>137</v>
      </c>
      <c r="J22" s="40" t="s">
        <v>38</v>
      </c>
      <c r="K22" s="5"/>
    </row>
    <row r="23" spans="1:11" ht="17.25">
      <c r="A23" s="20" t="s">
        <v>3</v>
      </c>
      <c r="B23" s="20" t="s">
        <v>48</v>
      </c>
      <c r="C23" s="4" t="s">
        <v>41</v>
      </c>
      <c r="D23" s="5"/>
      <c r="E23" s="74">
        <f>SUM(E24:E25)</f>
        <v>29000</v>
      </c>
      <c r="F23" s="67">
        <v>0</v>
      </c>
      <c r="G23" s="70">
        <f>G24+G25</f>
        <v>29000</v>
      </c>
      <c r="H23" s="25"/>
      <c r="I23" s="99"/>
      <c r="J23" s="40"/>
      <c r="K23" s="5"/>
    </row>
    <row r="24" spans="1:11" ht="21.75" customHeight="1">
      <c r="A24" s="21"/>
      <c r="B24" s="21"/>
      <c r="C24" s="51" t="s">
        <v>76</v>
      </c>
      <c r="D24" s="50"/>
      <c r="E24" s="47">
        <v>1000</v>
      </c>
      <c r="F24" s="30"/>
      <c r="G24" s="47">
        <v>1000</v>
      </c>
      <c r="H24" s="25"/>
      <c r="I24" s="99" t="s">
        <v>138</v>
      </c>
      <c r="J24" s="40" t="s">
        <v>38</v>
      </c>
      <c r="K24" s="5" t="s">
        <v>169</v>
      </c>
    </row>
    <row r="25" spans="1:11" ht="33" customHeight="1">
      <c r="A25" s="22"/>
      <c r="B25" s="22"/>
      <c r="C25" s="51" t="s">
        <v>27</v>
      </c>
      <c r="D25" s="52"/>
      <c r="E25" s="47">
        <v>28000</v>
      </c>
      <c r="F25" s="3"/>
      <c r="G25" s="47">
        <v>28000</v>
      </c>
      <c r="H25" s="24"/>
      <c r="I25" s="99" t="s">
        <v>139</v>
      </c>
      <c r="J25" s="40" t="s">
        <v>38</v>
      </c>
      <c r="K25" s="5"/>
    </row>
    <row r="26" spans="1:11" ht="16.5" customHeight="1">
      <c r="A26" s="20" t="s">
        <v>29</v>
      </c>
      <c r="B26" s="20" t="s">
        <v>52</v>
      </c>
      <c r="C26" s="4" t="s">
        <v>41</v>
      </c>
      <c r="D26" s="9"/>
      <c r="E26" s="68">
        <f>SUM(E27:E31)</f>
        <v>60600</v>
      </c>
      <c r="F26" s="67">
        <v>0</v>
      </c>
      <c r="G26" s="74">
        <f>G27+G28+G29+G30+G31</f>
        <v>60600</v>
      </c>
      <c r="H26" s="25"/>
      <c r="I26" s="99"/>
      <c r="J26" s="40"/>
      <c r="K26" s="5"/>
    </row>
    <row r="27" spans="1:11" ht="34.5" customHeight="1">
      <c r="A27" s="21"/>
      <c r="B27" s="21"/>
      <c r="C27" s="6" t="s">
        <v>89</v>
      </c>
      <c r="D27" s="9"/>
      <c r="E27" s="69">
        <v>20000</v>
      </c>
      <c r="F27" s="25"/>
      <c r="G27" s="71">
        <v>20000</v>
      </c>
      <c r="H27" s="25"/>
      <c r="I27" s="99" t="s">
        <v>144</v>
      </c>
      <c r="J27" s="40" t="s">
        <v>38</v>
      </c>
      <c r="K27" s="5"/>
    </row>
    <row r="28" spans="1:11" ht="20.25" customHeight="1">
      <c r="A28" s="21"/>
      <c r="B28" s="21"/>
      <c r="C28" s="48" t="s">
        <v>88</v>
      </c>
      <c r="D28" s="9"/>
      <c r="E28" s="73">
        <v>20000</v>
      </c>
      <c r="F28" s="25"/>
      <c r="G28" s="72">
        <v>20000</v>
      </c>
      <c r="H28" s="25"/>
      <c r="I28" s="99" t="s">
        <v>158</v>
      </c>
      <c r="J28" s="40" t="s">
        <v>38</v>
      </c>
      <c r="K28" s="5"/>
    </row>
    <row r="29" spans="1:11" ht="21" customHeight="1">
      <c r="A29" s="21"/>
      <c r="B29" s="21"/>
      <c r="C29" s="48" t="s">
        <v>91</v>
      </c>
      <c r="D29" s="9"/>
      <c r="E29" s="73">
        <v>600</v>
      </c>
      <c r="F29" s="25"/>
      <c r="G29" s="72">
        <v>600</v>
      </c>
      <c r="H29" s="25"/>
      <c r="I29" s="99" t="s">
        <v>141</v>
      </c>
      <c r="J29" s="40" t="s">
        <v>38</v>
      </c>
      <c r="K29" s="5"/>
    </row>
    <row r="30" spans="1:11" ht="21.75" customHeight="1">
      <c r="A30" s="21"/>
      <c r="B30" s="21"/>
      <c r="C30" s="6" t="s">
        <v>84</v>
      </c>
      <c r="D30" s="9"/>
      <c r="E30" s="24">
        <v>15000</v>
      </c>
      <c r="F30" s="25"/>
      <c r="G30" s="72">
        <v>15000</v>
      </c>
      <c r="H30" s="25"/>
      <c r="I30" s="99" t="s">
        <v>140</v>
      </c>
      <c r="J30" s="40" t="s">
        <v>38</v>
      </c>
      <c r="K30" s="5"/>
    </row>
    <row r="31" spans="1:11" ht="21" customHeight="1">
      <c r="A31" s="22"/>
      <c r="B31" s="22"/>
      <c r="C31" s="6" t="s">
        <v>77</v>
      </c>
      <c r="D31" s="9"/>
      <c r="E31" s="24">
        <v>5000</v>
      </c>
      <c r="F31" s="25"/>
      <c r="G31" s="72">
        <v>5000</v>
      </c>
      <c r="H31" s="47"/>
      <c r="I31" s="102" t="s">
        <v>143</v>
      </c>
      <c r="J31" s="40" t="s">
        <v>38</v>
      </c>
      <c r="K31" s="5"/>
    </row>
    <row r="32" spans="1:11" ht="18" customHeight="1">
      <c r="A32" s="20" t="s">
        <v>4</v>
      </c>
      <c r="B32" s="106" t="s">
        <v>50</v>
      </c>
      <c r="C32" s="6" t="s">
        <v>41</v>
      </c>
      <c r="D32" s="9"/>
      <c r="E32" s="74">
        <f>SUM(E33:E38)</f>
        <v>124700</v>
      </c>
      <c r="F32" s="67">
        <f>SUM(F33:F38)</f>
        <v>25000</v>
      </c>
      <c r="G32" s="74">
        <f>SUM(G33:G38)</f>
        <v>99700</v>
      </c>
      <c r="H32" s="46"/>
      <c r="I32" s="99"/>
      <c r="J32" s="40"/>
      <c r="K32" s="5"/>
    </row>
    <row r="33" spans="1:11" ht="23.25" customHeight="1">
      <c r="A33" s="21"/>
      <c r="B33" s="105"/>
      <c r="C33" s="6" t="s">
        <v>78</v>
      </c>
      <c r="E33" s="24">
        <v>21000</v>
      </c>
      <c r="F33" s="5"/>
      <c r="G33" s="24">
        <v>21000</v>
      </c>
      <c r="H33" s="50"/>
      <c r="I33" s="99" t="s">
        <v>141</v>
      </c>
      <c r="J33" s="40" t="s">
        <v>38</v>
      </c>
      <c r="K33" s="5"/>
    </row>
    <row r="34" spans="1:11" ht="39" customHeight="1">
      <c r="A34" s="21"/>
      <c r="B34" s="105"/>
      <c r="C34" s="6" t="s">
        <v>92</v>
      </c>
      <c r="D34" s="10"/>
      <c r="E34" s="24">
        <v>8700</v>
      </c>
      <c r="F34" s="25"/>
      <c r="G34" s="72">
        <v>8700</v>
      </c>
      <c r="H34" s="45"/>
      <c r="I34" s="99" t="s">
        <v>145</v>
      </c>
      <c r="J34" s="40" t="s">
        <v>38</v>
      </c>
      <c r="K34" s="5"/>
    </row>
    <row r="35" spans="1:11" ht="36" customHeight="1">
      <c r="A35" s="21"/>
      <c r="B35" s="105"/>
      <c r="C35" s="6" t="s">
        <v>131</v>
      </c>
      <c r="D35" s="10"/>
      <c r="E35" s="24">
        <v>20000</v>
      </c>
      <c r="F35" s="24">
        <v>20000</v>
      </c>
      <c r="G35" s="72"/>
      <c r="H35" s="45"/>
      <c r="I35" s="99" t="s">
        <v>141</v>
      </c>
      <c r="J35" s="41" t="s">
        <v>39</v>
      </c>
      <c r="K35" s="5"/>
    </row>
    <row r="36" spans="1:11" ht="18" customHeight="1">
      <c r="A36" s="21"/>
      <c r="B36" s="105"/>
      <c r="C36" s="6" t="s">
        <v>90</v>
      </c>
      <c r="D36" s="10"/>
      <c r="E36" s="24">
        <v>45000</v>
      </c>
      <c r="F36" s="25"/>
      <c r="G36" s="72">
        <v>45000</v>
      </c>
      <c r="H36" s="47"/>
      <c r="I36" s="99" t="s">
        <v>159</v>
      </c>
      <c r="J36" s="40" t="s">
        <v>38</v>
      </c>
      <c r="K36" s="5"/>
    </row>
    <row r="37" spans="1:11" ht="38.25" customHeight="1">
      <c r="A37" s="21"/>
      <c r="B37" s="105"/>
      <c r="C37" s="6" t="s">
        <v>151</v>
      </c>
      <c r="D37" s="10"/>
      <c r="E37" s="24">
        <v>5000</v>
      </c>
      <c r="F37" s="24">
        <v>5000</v>
      </c>
      <c r="G37" s="72"/>
      <c r="H37" s="47"/>
      <c r="I37" s="99" t="s">
        <v>142</v>
      </c>
      <c r="J37" s="41" t="s">
        <v>39</v>
      </c>
      <c r="K37" s="5"/>
    </row>
    <row r="38" spans="1:11" ht="24.75" customHeight="1">
      <c r="A38" s="22"/>
      <c r="B38" s="107"/>
      <c r="C38" s="6" t="s">
        <v>26</v>
      </c>
      <c r="D38" s="9"/>
      <c r="E38" s="24">
        <v>25000</v>
      </c>
      <c r="F38" s="25"/>
      <c r="G38" s="24">
        <v>25000</v>
      </c>
      <c r="H38" s="47"/>
      <c r="I38" s="99" t="s">
        <v>140</v>
      </c>
      <c r="J38" s="40" t="s">
        <v>38</v>
      </c>
      <c r="K38" s="5"/>
    </row>
    <row r="39" spans="1:11" ht="22.5" customHeight="1">
      <c r="A39" s="20" t="s">
        <v>5</v>
      </c>
      <c r="B39" s="59" t="s">
        <v>51</v>
      </c>
      <c r="C39" s="58" t="s">
        <v>41</v>
      </c>
      <c r="D39" s="5"/>
      <c r="E39" s="74">
        <f>SUM(E40:E42)</f>
        <v>104000</v>
      </c>
      <c r="F39" s="80">
        <f>SUM(F40:F42)</f>
        <v>9000</v>
      </c>
      <c r="G39" s="74">
        <f>SUM(G40:G42)</f>
        <v>95000</v>
      </c>
      <c r="H39" s="46"/>
      <c r="I39" s="99"/>
      <c r="J39" s="40"/>
      <c r="K39" s="5"/>
    </row>
    <row r="40" spans="1:11" ht="21.75" customHeight="1">
      <c r="A40" s="21"/>
      <c r="B40" s="21"/>
      <c r="C40" s="58" t="s">
        <v>93</v>
      </c>
      <c r="E40" s="24">
        <v>84000</v>
      </c>
      <c r="F40" s="81">
        <f>E40-G40</f>
        <v>4000</v>
      </c>
      <c r="G40" s="72">
        <v>80000</v>
      </c>
      <c r="H40" s="5"/>
      <c r="I40" s="99" t="s">
        <v>149</v>
      </c>
      <c r="J40" s="40" t="s">
        <v>38</v>
      </c>
      <c r="K40" s="5"/>
    </row>
    <row r="41" spans="1:11" ht="34.5">
      <c r="A41" s="21"/>
      <c r="B41" s="21"/>
      <c r="C41" s="58" t="s">
        <v>151</v>
      </c>
      <c r="E41" s="24">
        <v>5000</v>
      </c>
      <c r="F41" s="24">
        <v>5000</v>
      </c>
      <c r="G41" s="72"/>
      <c r="H41" s="5"/>
      <c r="I41" s="99" t="s">
        <v>142</v>
      </c>
      <c r="J41" s="41" t="s">
        <v>39</v>
      </c>
      <c r="K41" s="5"/>
    </row>
    <row r="42" spans="1:11" ht="34.5">
      <c r="A42" s="22"/>
      <c r="B42" s="22"/>
      <c r="C42" s="58" t="s">
        <v>28</v>
      </c>
      <c r="D42" s="9"/>
      <c r="E42" s="24">
        <v>15000</v>
      </c>
      <c r="F42" s="25"/>
      <c r="G42" s="24">
        <v>15000</v>
      </c>
      <c r="H42" s="24"/>
      <c r="I42" s="99" t="s">
        <v>140</v>
      </c>
      <c r="J42" s="40" t="s">
        <v>38</v>
      </c>
      <c r="K42" s="5"/>
    </row>
    <row r="43" spans="1:11" ht="17.25">
      <c r="A43" s="20" t="s">
        <v>18</v>
      </c>
      <c r="B43" s="20" t="s">
        <v>46</v>
      </c>
      <c r="C43" s="4" t="s">
        <v>41</v>
      </c>
      <c r="D43" s="5"/>
      <c r="E43" s="74">
        <f>SUM(E44:E45)</f>
        <v>16500</v>
      </c>
      <c r="F43" s="67">
        <v>0</v>
      </c>
      <c r="G43" s="75">
        <f>SUM(G44:G45)</f>
        <v>16500</v>
      </c>
      <c r="H43" s="25"/>
      <c r="I43" s="99"/>
      <c r="J43" s="40"/>
      <c r="K43" s="50"/>
    </row>
    <row r="44" spans="1:11" ht="23.25" customHeight="1">
      <c r="A44" s="21"/>
      <c r="B44" s="21"/>
      <c r="C44" s="6" t="s">
        <v>76</v>
      </c>
      <c r="E44" s="24">
        <v>1500</v>
      </c>
      <c r="F44" s="5"/>
      <c r="G44" s="24">
        <v>1500</v>
      </c>
      <c r="H44" s="5"/>
      <c r="I44" s="99" t="s">
        <v>135</v>
      </c>
      <c r="J44" s="40" t="s">
        <v>38</v>
      </c>
      <c r="K44" s="5" t="s">
        <v>169</v>
      </c>
    </row>
    <row r="45" spans="1:11" ht="34.5">
      <c r="A45" s="100"/>
      <c r="B45" s="101"/>
      <c r="C45" s="51" t="s">
        <v>28</v>
      </c>
      <c r="D45" s="9"/>
      <c r="E45" s="24">
        <v>15000</v>
      </c>
      <c r="F45" s="25"/>
      <c r="G45" s="24">
        <v>15000</v>
      </c>
      <c r="H45" s="24"/>
      <c r="I45" s="99" t="s">
        <v>136</v>
      </c>
      <c r="J45" s="55" t="s">
        <v>38</v>
      </c>
      <c r="K45" s="50"/>
    </row>
    <row r="46" spans="1:11" ht="17.25">
      <c r="A46" s="20" t="s">
        <v>6</v>
      </c>
      <c r="B46" s="21" t="s">
        <v>53</v>
      </c>
      <c r="C46" s="36" t="s">
        <v>41</v>
      </c>
      <c r="D46" s="33"/>
      <c r="E46" s="76">
        <f>SUM(E47:E49)</f>
        <v>70550</v>
      </c>
      <c r="F46" s="67">
        <v>0</v>
      </c>
      <c r="G46" s="76">
        <f>SUM(G47:G49)</f>
        <v>70550</v>
      </c>
      <c r="H46" s="34"/>
      <c r="I46" s="99"/>
      <c r="J46" s="42"/>
      <c r="K46" s="33"/>
    </row>
    <row r="47" spans="1:11" ht="21" customHeight="1">
      <c r="A47" s="21"/>
      <c r="B47" s="21"/>
      <c r="C47" s="32" t="s">
        <v>96</v>
      </c>
      <c r="D47" s="33"/>
      <c r="E47" s="35">
        <v>15000</v>
      </c>
      <c r="F47" s="34"/>
      <c r="G47" s="77">
        <v>15000</v>
      </c>
      <c r="H47" s="35"/>
      <c r="I47" s="99" t="s">
        <v>159</v>
      </c>
      <c r="J47" s="40" t="s">
        <v>38</v>
      </c>
      <c r="K47" s="5"/>
    </row>
    <row r="48" spans="1:11" ht="37.5" customHeight="1">
      <c r="A48" s="21"/>
      <c r="B48" s="21"/>
      <c r="C48" s="32" t="s">
        <v>94</v>
      </c>
      <c r="D48" s="33"/>
      <c r="E48" s="35">
        <v>30000</v>
      </c>
      <c r="F48" s="34"/>
      <c r="G48" s="77">
        <v>30000</v>
      </c>
      <c r="H48" s="35"/>
      <c r="I48" s="99" t="s">
        <v>160</v>
      </c>
      <c r="J48" s="40" t="s">
        <v>38</v>
      </c>
      <c r="K48" s="5"/>
    </row>
    <row r="49" spans="1:11" ht="18">
      <c r="A49" s="22"/>
      <c r="B49" s="22"/>
      <c r="C49" s="51" t="s">
        <v>95</v>
      </c>
      <c r="D49" s="5"/>
      <c r="E49" s="24">
        <v>25550</v>
      </c>
      <c r="F49" s="25"/>
      <c r="G49" s="72">
        <v>25550</v>
      </c>
      <c r="H49" s="24"/>
      <c r="I49" s="99" t="s">
        <v>137</v>
      </c>
      <c r="J49" s="40" t="s">
        <v>38</v>
      </c>
      <c r="K49" s="5"/>
    </row>
    <row r="50" spans="1:11" ht="27.75" customHeight="1">
      <c r="A50" s="20" t="s">
        <v>7</v>
      </c>
      <c r="B50" s="65" t="s">
        <v>119</v>
      </c>
      <c r="C50" s="60" t="s">
        <v>41</v>
      </c>
      <c r="D50" s="5"/>
      <c r="E50" s="75">
        <f>E51</f>
        <v>100000</v>
      </c>
      <c r="F50" s="80">
        <f>SUM(F51)</f>
        <v>59300</v>
      </c>
      <c r="G50" s="74">
        <f>G51</f>
        <v>40700</v>
      </c>
      <c r="H50" s="25"/>
      <c r="I50" s="99"/>
      <c r="J50" s="40"/>
      <c r="K50" s="5"/>
    </row>
    <row r="51" spans="1:11" ht="34.5">
      <c r="A51" s="22"/>
      <c r="B51" s="22" t="s">
        <v>117</v>
      </c>
      <c r="C51" s="63" t="s">
        <v>114</v>
      </c>
      <c r="D51" s="5"/>
      <c r="E51" s="69">
        <v>100000</v>
      </c>
      <c r="F51" s="82">
        <f>E51-G51</f>
        <v>59300</v>
      </c>
      <c r="G51" s="72">
        <v>40700</v>
      </c>
      <c r="H51" s="24"/>
      <c r="I51" s="99" t="s">
        <v>140</v>
      </c>
      <c r="J51" s="41" t="s">
        <v>39</v>
      </c>
      <c r="K51" s="5"/>
    </row>
    <row r="52" spans="1:11" ht="17.25">
      <c r="A52" s="20" t="s">
        <v>10</v>
      </c>
      <c r="B52" s="21" t="s">
        <v>54</v>
      </c>
      <c r="C52" s="4" t="s">
        <v>41</v>
      </c>
      <c r="D52" s="5"/>
      <c r="E52" s="74">
        <f>SUM(E53:E54)</f>
        <v>19300</v>
      </c>
      <c r="F52" s="67">
        <v>0</v>
      </c>
      <c r="G52" s="74">
        <f>SUM(G53:G54)</f>
        <v>19300</v>
      </c>
      <c r="H52" s="25"/>
      <c r="I52" s="99"/>
      <c r="J52" s="40"/>
      <c r="K52" s="5"/>
    </row>
    <row r="53" spans="1:11" ht="18">
      <c r="A53" s="21"/>
      <c r="B53" s="21"/>
      <c r="C53" s="6" t="s">
        <v>97</v>
      </c>
      <c r="D53" s="5"/>
      <c r="E53" s="24">
        <v>13000</v>
      </c>
      <c r="F53" s="25"/>
      <c r="G53" s="72">
        <v>13000</v>
      </c>
      <c r="H53" s="24"/>
      <c r="I53" s="3" t="s">
        <v>142</v>
      </c>
      <c r="J53" s="40" t="s">
        <v>38</v>
      </c>
      <c r="K53" s="5"/>
    </row>
    <row r="54" spans="1:11" ht="18">
      <c r="A54" s="21"/>
      <c r="B54" s="21"/>
      <c r="C54" s="51" t="s">
        <v>98</v>
      </c>
      <c r="D54" s="5"/>
      <c r="E54" s="24">
        <v>6300</v>
      </c>
      <c r="F54" s="25"/>
      <c r="G54" s="72">
        <v>6300</v>
      </c>
      <c r="H54" s="24"/>
      <c r="I54" s="99" t="s">
        <v>160</v>
      </c>
      <c r="J54" s="40" t="s">
        <v>38</v>
      </c>
      <c r="K54" s="5"/>
    </row>
    <row r="55" spans="1:11" ht="22.5" customHeight="1">
      <c r="A55" s="20" t="s">
        <v>8</v>
      </c>
      <c r="B55" s="20" t="s">
        <v>55</v>
      </c>
      <c r="C55" s="4" t="s">
        <v>41</v>
      </c>
      <c r="D55" s="5"/>
      <c r="E55" s="74">
        <f>SUM(E56:E59)</f>
        <v>85700</v>
      </c>
      <c r="F55" s="67">
        <f>SUM(F56:F59)</f>
        <v>15000</v>
      </c>
      <c r="G55" s="74">
        <f>SUM(G56:G59)</f>
        <v>70700</v>
      </c>
      <c r="H55" s="47"/>
      <c r="I55" s="25"/>
      <c r="J55" s="40"/>
      <c r="K55" s="5"/>
    </row>
    <row r="56" spans="1:11" ht="36.75" customHeight="1">
      <c r="A56" s="21"/>
      <c r="B56" s="21"/>
      <c r="C56" s="6" t="s">
        <v>28</v>
      </c>
      <c r="D56" s="9"/>
      <c r="E56" s="24">
        <v>20000</v>
      </c>
      <c r="F56" s="8"/>
      <c r="G56" s="24">
        <v>20000</v>
      </c>
      <c r="H56" s="5"/>
      <c r="I56" s="99" t="s">
        <v>136</v>
      </c>
      <c r="J56" s="40" t="s">
        <v>38</v>
      </c>
      <c r="K56" s="5"/>
    </row>
    <row r="57" spans="1:11" ht="33" customHeight="1">
      <c r="A57" s="21"/>
      <c r="B57" s="21"/>
      <c r="C57" s="6" t="s">
        <v>134</v>
      </c>
      <c r="D57" s="9"/>
      <c r="E57" s="24">
        <v>15000</v>
      </c>
      <c r="F57" s="67">
        <v>15000</v>
      </c>
      <c r="G57" s="24"/>
      <c r="H57" s="5"/>
      <c r="I57" s="99" t="s">
        <v>135</v>
      </c>
      <c r="J57" s="40" t="s">
        <v>38</v>
      </c>
      <c r="K57" s="5"/>
    </row>
    <row r="58" spans="1:11" ht="21" customHeight="1">
      <c r="A58" s="21"/>
      <c r="B58" s="21"/>
      <c r="C58" s="6" t="s">
        <v>99</v>
      </c>
      <c r="D58" s="9"/>
      <c r="E58" s="24">
        <v>47700</v>
      </c>
      <c r="F58" s="25"/>
      <c r="G58" s="72">
        <v>47700</v>
      </c>
      <c r="H58" s="47"/>
      <c r="I58" s="30" t="s">
        <v>161</v>
      </c>
      <c r="J58" s="40" t="s">
        <v>38</v>
      </c>
      <c r="K58" s="5"/>
    </row>
    <row r="59" spans="1:11" ht="32.25" customHeight="1">
      <c r="A59" s="21"/>
      <c r="B59" s="21"/>
      <c r="C59" s="6" t="s">
        <v>30</v>
      </c>
      <c r="D59" s="9"/>
      <c r="E59" s="24">
        <v>3000</v>
      </c>
      <c r="F59" s="25"/>
      <c r="G59" s="24">
        <v>3000</v>
      </c>
      <c r="H59" s="47"/>
      <c r="I59" s="99" t="s">
        <v>136</v>
      </c>
      <c r="J59" s="40" t="s">
        <v>38</v>
      </c>
      <c r="K59" s="5"/>
    </row>
    <row r="60" spans="1:11" ht="17.25">
      <c r="A60" s="20" t="s">
        <v>19</v>
      </c>
      <c r="B60" s="59" t="s">
        <v>56</v>
      </c>
      <c r="C60" s="60" t="s">
        <v>41</v>
      </c>
      <c r="D60" s="5"/>
      <c r="E60" s="74">
        <f>SUM(E61:E62)</f>
        <v>115000</v>
      </c>
      <c r="F60" s="80">
        <f>SUM(F61:F62)</f>
        <v>27800</v>
      </c>
      <c r="G60" s="74">
        <f>SUM(G61:G62)</f>
        <v>87200</v>
      </c>
      <c r="H60" s="25"/>
      <c r="I60" s="25"/>
      <c r="J60" s="40"/>
      <c r="K60" s="5"/>
    </row>
    <row r="61" spans="1:11" ht="23.25" customHeight="1">
      <c r="A61" s="21"/>
      <c r="B61" s="21"/>
      <c r="C61" s="64" t="s">
        <v>118</v>
      </c>
      <c r="D61" s="5"/>
      <c r="E61" s="24">
        <v>52000</v>
      </c>
      <c r="F61" s="25"/>
      <c r="G61" s="72">
        <v>52000</v>
      </c>
      <c r="H61" s="25"/>
      <c r="I61" s="99" t="s">
        <v>145</v>
      </c>
      <c r="J61" s="40" t="s">
        <v>38</v>
      </c>
      <c r="K61" s="5"/>
    </row>
    <row r="62" spans="1:11" ht="33.75" customHeight="1">
      <c r="A62" s="22"/>
      <c r="B62" s="21"/>
      <c r="C62" s="64" t="s">
        <v>127</v>
      </c>
      <c r="D62" s="17"/>
      <c r="E62" s="24">
        <v>63000</v>
      </c>
      <c r="F62" s="82">
        <f>E62-G62</f>
        <v>27800</v>
      </c>
      <c r="G62" s="72">
        <v>35200</v>
      </c>
      <c r="H62" s="25"/>
      <c r="I62" s="99" t="s">
        <v>140</v>
      </c>
      <c r="J62" s="41" t="s">
        <v>39</v>
      </c>
      <c r="K62" s="5"/>
    </row>
    <row r="63" spans="1:11" ht="17.25">
      <c r="A63" s="20" t="s">
        <v>9</v>
      </c>
      <c r="B63" s="20" t="s">
        <v>57</v>
      </c>
      <c r="C63" s="4" t="s">
        <v>41</v>
      </c>
      <c r="D63" s="5"/>
      <c r="E63" s="74">
        <f>SUM(E64:E66)</f>
        <v>63000</v>
      </c>
      <c r="F63" s="67">
        <v>0</v>
      </c>
      <c r="G63" s="74">
        <f>SUM(G64:G66)</f>
        <v>63000</v>
      </c>
      <c r="H63" s="25"/>
      <c r="I63" s="25"/>
      <c r="J63" s="40"/>
      <c r="K63" s="5"/>
    </row>
    <row r="64" spans="1:11" ht="17.25">
      <c r="A64" s="21"/>
      <c r="B64" s="21"/>
      <c r="C64" s="44" t="s">
        <v>128</v>
      </c>
      <c r="D64" s="5"/>
      <c r="E64" s="24">
        <v>10000</v>
      </c>
      <c r="F64" s="25"/>
      <c r="G64" s="24">
        <v>10000</v>
      </c>
      <c r="H64" s="25"/>
      <c r="I64" s="3" t="s">
        <v>142</v>
      </c>
      <c r="J64" s="40" t="s">
        <v>38</v>
      </c>
      <c r="K64" s="5"/>
    </row>
    <row r="65" spans="1:11" ht="35.25">
      <c r="A65" s="21"/>
      <c r="B65" s="21"/>
      <c r="C65" s="6" t="s">
        <v>122</v>
      </c>
      <c r="D65" s="9"/>
      <c r="E65" s="24">
        <v>38000</v>
      </c>
      <c r="F65" s="25"/>
      <c r="G65" s="72">
        <v>38000</v>
      </c>
      <c r="H65" s="24"/>
      <c r="I65" s="30" t="s">
        <v>150</v>
      </c>
      <c r="J65" s="40" t="s">
        <v>38</v>
      </c>
      <c r="K65" s="5"/>
    </row>
    <row r="66" spans="1:11" ht="17.25">
      <c r="A66" s="22"/>
      <c r="B66" s="22"/>
      <c r="C66" s="6" t="s">
        <v>22</v>
      </c>
      <c r="D66" s="9"/>
      <c r="E66" s="24">
        <v>15000</v>
      </c>
      <c r="F66" s="25"/>
      <c r="G66" s="24">
        <v>15000</v>
      </c>
      <c r="H66" s="24"/>
      <c r="I66" s="30" t="s">
        <v>143</v>
      </c>
      <c r="J66" s="40" t="s">
        <v>38</v>
      </c>
      <c r="K66" s="5"/>
    </row>
    <row r="67" spans="1:11" ht="17.25">
      <c r="A67" s="20" t="s">
        <v>17</v>
      </c>
      <c r="B67" s="106" t="s">
        <v>58</v>
      </c>
      <c r="C67" s="4" t="s">
        <v>41</v>
      </c>
      <c r="D67" s="5"/>
      <c r="E67" s="74">
        <f>SUM(E68:E73)</f>
        <v>285000</v>
      </c>
      <c r="F67" s="80">
        <f>SUM(F68:F73)</f>
        <v>31000</v>
      </c>
      <c r="G67" s="74">
        <f>SUM(G68,G69,G71,G72,G73)</f>
        <v>254000</v>
      </c>
      <c r="H67" s="25"/>
      <c r="I67" s="3"/>
      <c r="J67" s="40"/>
      <c r="K67" s="5"/>
    </row>
    <row r="68" spans="1:11" ht="34.5">
      <c r="A68" s="21"/>
      <c r="B68" s="105"/>
      <c r="C68" s="51" t="s">
        <v>101</v>
      </c>
      <c r="D68" s="52"/>
      <c r="E68" s="45">
        <v>150000</v>
      </c>
      <c r="F68" s="45">
        <v>21000</v>
      </c>
      <c r="G68" s="45">
        <v>129000</v>
      </c>
      <c r="H68" s="25"/>
      <c r="I68" s="3" t="s">
        <v>137</v>
      </c>
      <c r="J68" s="41" t="s">
        <v>39</v>
      </c>
      <c r="K68" s="5"/>
    </row>
    <row r="69" spans="1:11" ht="23.25" customHeight="1">
      <c r="A69" s="21"/>
      <c r="B69" s="105"/>
      <c r="C69" s="6" t="s">
        <v>79</v>
      </c>
      <c r="D69" s="5"/>
      <c r="E69" s="24">
        <v>2000</v>
      </c>
      <c r="F69" s="25"/>
      <c r="G69" s="72">
        <v>2000</v>
      </c>
      <c r="H69" s="25"/>
      <c r="I69" s="3" t="s">
        <v>144</v>
      </c>
      <c r="J69" s="40" t="s">
        <v>38</v>
      </c>
      <c r="K69" s="5"/>
    </row>
    <row r="70" spans="1:11" ht="23.25" customHeight="1">
      <c r="A70" s="21"/>
      <c r="B70" s="105"/>
      <c r="C70" s="6" t="s">
        <v>129</v>
      </c>
      <c r="D70" s="5"/>
      <c r="E70" s="24">
        <v>4000</v>
      </c>
      <c r="F70" s="24">
        <v>4000</v>
      </c>
      <c r="G70" s="72"/>
      <c r="H70" s="25"/>
      <c r="I70" s="3" t="s">
        <v>141</v>
      </c>
      <c r="J70" s="40" t="s">
        <v>38</v>
      </c>
      <c r="K70" s="5"/>
    </row>
    <row r="71" spans="1:11" ht="36.75" customHeight="1">
      <c r="A71" s="21"/>
      <c r="B71" s="105"/>
      <c r="C71" s="6" t="s">
        <v>27</v>
      </c>
      <c r="D71" s="9"/>
      <c r="E71" s="24">
        <v>17000</v>
      </c>
      <c r="F71" s="25"/>
      <c r="G71" s="72">
        <v>17000</v>
      </c>
      <c r="H71" s="24"/>
      <c r="I71" s="99" t="s">
        <v>140</v>
      </c>
      <c r="J71" s="40" t="s">
        <v>38</v>
      </c>
      <c r="K71" s="5"/>
    </row>
    <row r="72" spans="1:11" ht="36" customHeight="1">
      <c r="A72" s="21"/>
      <c r="B72" s="105"/>
      <c r="C72" s="6" t="s">
        <v>100</v>
      </c>
      <c r="D72" s="9"/>
      <c r="E72" s="47">
        <v>100000</v>
      </c>
      <c r="F72" s="24"/>
      <c r="G72" s="71">
        <v>100000</v>
      </c>
      <c r="H72" s="25"/>
      <c r="I72" s="99" t="s">
        <v>140</v>
      </c>
      <c r="J72" s="41" t="s">
        <v>39</v>
      </c>
      <c r="K72" s="5"/>
    </row>
    <row r="73" spans="1:11" ht="35.25">
      <c r="A73" s="22"/>
      <c r="B73" s="105"/>
      <c r="C73" s="6" t="s">
        <v>23</v>
      </c>
      <c r="D73" s="9"/>
      <c r="E73" s="24">
        <v>12000</v>
      </c>
      <c r="F73" s="79">
        <f>E73-G73</f>
        <v>6000</v>
      </c>
      <c r="G73" s="72">
        <v>6000</v>
      </c>
      <c r="H73" s="25"/>
      <c r="I73" s="99" t="s">
        <v>139</v>
      </c>
      <c r="J73" s="40" t="s">
        <v>38</v>
      </c>
      <c r="K73" s="5"/>
    </row>
    <row r="74" spans="1:11" ht="17.25">
      <c r="A74" s="20" t="s">
        <v>12</v>
      </c>
      <c r="B74" s="59" t="s">
        <v>59</v>
      </c>
      <c r="C74" s="60" t="s">
        <v>41</v>
      </c>
      <c r="D74" s="5"/>
      <c r="E74" s="74">
        <f>SUM(E75:E81)</f>
        <v>183000</v>
      </c>
      <c r="F74" s="67">
        <v>0</v>
      </c>
      <c r="G74" s="74">
        <f>SUM(G75:G81)</f>
        <v>183000</v>
      </c>
      <c r="H74" s="25"/>
      <c r="I74" s="3"/>
      <c r="J74" s="40"/>
      <c r="K74" s="5"/>
    </row>
    <row r="75" spans="1:11" ht="17.25">
      <c r="A75" s="21"/>
      <c r="B75" s="62" t="s">
        <v>111</v>
      </c>
      <c r="C75" s="58" t="s">
        <v>121</v>
      </c>
      <c r="D75" s="5"/>
      <c r="E75" s="47">
        <v>40000</v>
      </c>
      <c r="F75" s="46"/>
      <c r="G75" s="69">
        <v>40000</v>
      </c>
      <c r="H75" s="24"/>
      <c r="I75" s="3" t="s">
        <v>162</v>
      </c>
      <c r="J75" s="40" t="s">
        <v>38</v>
      </c>
      <c r="K75" s="5"/>
    </row>
    <row r="76" spans="1:11" ht="34.5">
      <c r="A76" s="21"/>
      <c r="B76" s="21"/>
      <c r="C76" s="61" t="s">
        <v>82</v>
      </c>
      <c r="D76" s="52"/>
      <c r="E76" s="47">
        <v>70000</v>
      </c>
      <c r="F76" s="25"/>
      <c r="G76" s="71">
        <v>70000</v>
      </c>
      <c r="H76" s="24"/>
      <c r="I76" s="104" t="s">
        <v>148</v>
      </c>
      <c r="J76" s="41" t="s">
        <v>39</v>
      </c>
      <c r="K76" s="5"/>
    </row>
    <row r="77" spans="1:11" ht="17.25">
      <c r="A77" s="21"/>
      <c r="B77" s="21"/>
      <c r="C77" s="58" t="s">
        <v>20</v>
      </c>
      <c r="D77" s="9"/>
      <c r="E77" s="24">
        <v>5000</v>
      </c>
      <c r="F77" s="53"/>
      <c r="G77" s="73">
        <v>5000</v>
      </c>
      <c r="H77" s="54"/>
      <c r="I77" s="30" t="s">
        <v>143</v>
      </c>
      <c r="J77" s="40" t="s">
        <v>38</v>
      </c>
      <c r="K77" s="5"/>
    </row>
    <row r="78" spans="1:11" ht="34.5">
      <c r="A78" s="21"/>
      <c r="B78" s="21"/>
      <c r="C78" s="61" t="s">
        <v>102</v>
      </c>
      <c r="D78" s="57"/>
      <c r="E78" s="47">
        <v>9000</v>
      </c>
      <c r="F78" s="25"/>
      <c r="G78" s="69">
        <v>9000</v>
      </c>
      <c r="H78" s="8"/>
      <c r="I78" s="30" t="s">
        <v>145</v>
      </c>
      <c r="J78" s="40" t="s">
        <v>38</v>
      </c>
      <c r="K78" s="5"/>
    </row>
    <row r="79" spans="1:11" ht="17.25">
      <c r="A79" s="21"/>
      <c r="B79" s="21"/>
      <c r="C79" s="58" t="s">
        <v>21</v>
      </c>
      <c r="E79" s="24">
        <v>4000</v>
      </c>
      <c r="F79" s="5"/>
      <c r="G79" s="73">
        <v>4000</v>
      </c>
      <c r="H79" s="8"/>
      <c r="I79" s="30" t="s">
        <v>145</v>
      </c>
      <c r="J79" s="40" t="s">
        <v>38</v>
      </c>
      <c r="K79" s="5"/>
    </row>
    <row r="80" spans="1:11" ht="36.75" customHeight="1">
      <c r="A80" s="21"/>
      <c r="B80" s="21"/>
      <c r="C80" s="58" t="s">
        <v>24</v>
      </c>
      <c r="D80" s="9"/>
      <c r="E80" s="24">
        <v>15000</v>
      </c>
      <c r="F80" s="25"/>
      <c r="G80" s="73">
        <v>15000</v>
      </c>
      <c r="H80" s="24"/>
      <c r="I80" s="99" t="s">
        <v>146</v>
      </c>
      <c r="J80" s="40" t="s">
        <v>38</v>
      </c>
      <c r="K80" s="5"/>
    </row>
    <row r="81" spans="1:11" ht="36" customHeight="1">
      <c r="A81" s="22"/>
      <c r="B81" s="22"/>
      <c r="C81" s="58" t="s">
        <v>115</v>
      </c>
      <c r="D81" s="9"/>
      <c r="E81" s="24">
        <v>40000</v>
      </c>
      <c r="F81" s="25"/>
      <c r="G81" s="72">
        <v>40000</v>
      </c>
      <c r="H81" s="24"/>
      <c r="I81" s="99" t="s">
        <v>150</v>
      </c>
      <c r="J81" s="40" t="s">
        <v>38</v>
      </c>
      <c r="K81" s="5"/>
    </row>
    <row r="82" spans="1:11" ht="17.25">
      <c r="A82" s="20" t="s">
        <v>13</v>
      </c>
      <c r="B82" s="20" t="s">
        <v>60</v>
      </c>
      <c r="C82" s="7" t="s">
        <v>41</v>
      </c>
      <c r="D82" s="5"/>
      <c r="E82" s="74">
        <f>SUM(E83:E88)</f>
        <v>408000</v>
      </c>
      <c r="F82" s="80">
        <f>SUM(F83:F88)</f>
        <v>40000</v>
      </c>
      <c r="G82" s="74">
        <f>SUM(G83:G88)</f>
        <v>368000</v>
      </c>
      <c r="H82" s="25"/>
      <c r="I82" s="3"/>
      <c r="J82" s="40"/>
      <c r="K82" s="5"/>
    </row>
    <row r="83" spans="1:11" ht="34.5">
      <c r="A83" s="21"/>
      <c r="B83" s="21" t="s">
        <v>49</v>
      </c>
      <c r="C83" s="6" t="s">
        <v>80</v>
      </c>
      <c r="E83" s="24">
        <v>5000</v>
      </c>
      <c r="F83" s="5"/>
      <c r="G83" s="24">
        <v>5000</v>
      </c>
      <c r="H83" s="5"/>
      <c r="I83" s="3" t="s">
        <v>147</v>
      </c>
      <c r="J83" s="40" t="s">
        <v>38</v>
      </c>
      <c r="K83" s="5"/>
    </row>
    <row r="84" spans="1:11" ht="17.25">
      <c r="A84" s="21"/>
      <c r="B84" s="21"/>
      <c r="C84" s="6" t="s">
        <v>116</v>
      </c>
      <c r="D84" s="9"/>
      <c r="E84" s="47">
        <v>20000</v>
      </c>
      <c r="F84" s="25"/>
      <c r="G84" s="47">
        <v>20000</v>
      </c>
      <c r="H84" s="24"/>
      <c r="I84" s="30" t="s">
        <v>145</v>
      </c>
      <c r="J84" s="40" t="s">
        <v>38</v>
      </c>
      <c r="K84" s="5"/>
    </row>
    <row r="85" spans="1:11" ht="17.25">
      <c r="A85" s="21"/>
      <c r="B85" s="21"/>
      <c r="C85" s="61" t="s">
        <v>126</v>
      </c>
      <c r="D85" s="50"/>
      <c r="E85" s="91">
        <v>40000</v>
      </c>
      <c r="F85" s="79">
        <v>40000</v>
      </c>
      <c r="G85" s="47"/>
      <c r="H85" s="24"/>
      <c r="I85" s="3" t="s">
        <v>141</v>
      </c>
      <c r="J85" s="40"/>
      <c r="K85" s="5"/>
    </row>
    <row r="86" spans="1:11" ht="22.5" customHeight="1">
      <c r="A86" s="21"/>
      <c r="B86" s="21"/>
      <c r="C86" s="6" t="s">
        <v>130</v>
      </c>
      <c r="D86" s="9"/>
      <c r="E86" s="69">
        <v>48000</v>
      </c>
      <c r="F86" s="82"/>
      <c r="G86" s="71">
        <v>48000</v>
      </c>
      <c r="H86" s="24"/>
      <c r="I86" s="30" t="s">
        <v>163</v>
      </c>
      <c r="J86" s="40" t="s">
        <v>38</v>
      </c>
      <c r="K86" s="5"/>
    </row>
    <row r="87" spans="1:11" ht="35.25" customHeight="1">
      <c r="A87" s="21"/>
      <c r="B87" s="21"/>
      <c r="C87" s="51" t="s">
        <v>105</v>
      </c>
      <c r="D87" s="43"/>
      <c r="E87" s="47">
        <v>130000</v>
      </c>
      <c r="F87" s="46"/>
      <c r="G87" s="71">
        <v>130000</v>
      </c>
      <c r="H87" s="24"/>
      <c r="I87" s="99" t="s">
        <v>140</v>
      </c>
      <c r="J87" s="41" t="s">
        <v>39</v>
      </c>
      <c r="K87" s="5"/>
    </row>
    <row r="88" spans="1:11" ht="38.25" customHeight="1">
      <c r="A88" s="22"/>
      <c r="B88" s="21"/>
      <c r="C88" s="6" t="s">
        <v>103</v>
      </c>
      <c r="D88" s="9"/>
      <c r="E88" s="47">
        <v>165000</v>
      </c>
      <c r="F88" s="25"/>
      <c r="G88" s="71">
        <v>165000</v>
      </c>
      <c r="H88" s="24"/>
      <c r="I88" s="99" t="s">
        <v>140</v>
      </c>
      <c r="J88" s="41" t="s">
        <v>39</v>
      </c>
      <c r="K88" s="5"/>
    </row>
    <row r="89" spans="1:11" ht="34.5" customHeight="1">
      <c r="A89" s="20" t="s">
        <v>14</v>
      </c>
      <c r="B89" s="59" t="s">
        <v>123</v>
      </c>
      <c r="C89" s="60" t="s">
        <v>41</v>
      </c>
      <c r="D89" s="5"/>
      <c r="E89" s="74">
        <f>SUM(E90:E95)</f>
        <v>332000</v>
      </c>
      <c r="F89" s="80">
        <f>SUM(F90:F95)</f>
        <v>80000</v>
      </c>
      <c r="G89" s="75">
        <f>SUM(G90:G95)</f>
        <v>252000</v>
      </c>
      <c r="H89" s="25"/>
      <c r="I89" s="3"/>
      <c r="J89" s="40"/>
      <c r="K89" s="5"/>
    </row>
    <row r="90" spans="1:11" ht="34.5" customHeight="1">
      <c r="A90" s="21"/>
      <c r="B90" s="21"/>
      <c r="C90" s="61" t="s">
        <v>83</v>
      </c>
      <c r="D90" s="50"/>
      <c r="E90" s="69">
        <v>100000</v>
      </c>
      <c r="F90" s="82">
        <f>E90-G90</f>
        <v>40000</v>
      </c>
      <c r="G90" s="24">
        <v>60000</v>
      </c>
      <c r="H90" s="24"/>
      <c r="I90" s="103" t="s">
        <v>142</v>
      </c>
      <c r="J90" s="41" t="s">
        <v>39</v>
      </c>
      <c r="K90" s="5"/>
    </row>
    <row r="91" spans="1:11" ht="37.5" customHeight="1">
      <c r="A91" s="21"/>
      <c r="B91" s="21"/>
      <c r="C91" s="61" t="s">
        <v>126</v>
      </c>
      <c r="D91" s="50"/>
      <c r="E91" s="91">
        <v>40000</v>
      </c>
      <c r="F91" s="91">
        <v>40000</v>
      </c>
      <c r="G91" s="91">
        <v>0</v>
      </c>
      <c r="H91" s="24"/>
      <c r="I91" s="99" t="s">
        <v>148</v>
      </c>
      <c r="J91" s="41" t="s">
        <v>39</v>
      </c>
      <c r="K91" s="5"/>
    </row>
    <row r="92" spans="1:11" ht="33" customHeight="1">
      <c r="A92" s="21"/>
      <c r="B92" s="21"/>
      <c r="C92" s="58" t="s">
        <v>71</v>
      </c>
      <c r="D92" s="9"/>
      <c r="E92" s="24">
        <v>12000</v>
      </c>
      <c r="F92" s="25"/>
      <c r="G92" s="24">
        <v>12000</v>
      </c>
      <c r="H92" s="24"/>
      <c r="I92" s="99" t="s">
        <v>139</v>
      </c>
      <c r="J92" s="40" t="s">
        <v>38</v>
      </c>
      <c r="K92" s="5"/>
    </row>
    <row r="93" spans="1:11" ht="52.5" customHeight="1">
      <c r="A93" s="21"/>
      <c r="B93" s="21"/>
      <c r="C93" s="61" t="s">
        <v>106</v>
      </c>
      <c r="D93" s="50"/>
      <c r="E93" s="47">
        <v>50000</v>
      </c>
      <c r="F93" s="25"/>
      <c r="G93" s="47">
        <v>50000</v>
      </c>
      <c r="H93" s="24"/>
      <c r="I93" s="3" t="s">
        <v>164</v>
      </c>
      <c r="J93" s="40" t="s">
        <v>38</v>
      </c>
      <c r="K93" s="5"/>
    </row>
    <row r="94" spans="1:11" ht="36.75" customHeight="1">
      <c r="A94" s="21"/>
      <c r="B94" s="21"/>
      <c r="C94" s="63" t="s">
        <v>104</v>
      </c>
      <c r="D94" s="5"/>
      <c r="E94" s="47">
        <v>105000</v>
      </c>
      <c r="F94" s="46"/>
      <c r="G94" s="47">
        <v>105000</v>
      </c>
      <c r="H94" s="24"/>
      <c r="I94" s="99" t="s">
        <v>140</v>
      </c>
      <c r="J94" s="41" t="s">
        <v>39</v>
      </c>
      <c r="K94" s="5"/>
    </row>
    <row r="95" spans="1:11" ht="31.5" customHeight="1">
      <c r="A95" s="21"/>
      <c r="B95" s="21"/>
      <c r="C95" s="58" t="s">
        <v>16</v>
      </c>
      <c r="D95" s="5"/>
      <c r="E95" s="24">
        <v>25000</v>
      </c>
      <c r="F95" s="25"/>
      <c r="G95" s="24">
        <v>25000</v>
      </c>
      <c r="H95" s="24"/>
      <c r="I95" s="99" t="s">
        <v>139</v>
      </c>
      <c r="J95" s="40" t="s">
        <v>38</v>
      </c>
      <c r="K95" s="5"/>
    </row>
    <row r="96" spans="1:11" ht="34.5">
      <c r="A96" s="20" t="s">
        <v>15</v>
      </c>
      <c r="B96" s="59" t="s">
        <v>124</v>
      </c>
      <c r="C96" s="60" t="s">
        <v>41</v>
      </c>
      <c r="D96" s="5"/>
      <c r="E96" s="74">
        <f>SUM(E97:E97)</f>
        <v>220000</v>
      </c>
      <c r="F96" s="80">
        <f>SUM(F97)</f>
        <v>26000</v>
      </c>
      <c r="G96" s="74">
        <f>SUM(G97:G97)</f>
        <v>194000</v>
      </c>
      <c r="H96" s="25"/>
      <c r="I96" s="3"/>
      <c r="J96" s="40"/>
      <c r="K96" s="5"/>
    </row>
    <row r="97" spans="1:11" ht="36.75" customHeight="1">
      <c r="A97" s="21"/>
      <c r="B97" s="21"/>
      <c r="C97" s="58" t="s">
        <v>101</v>
      </c>
      <c r="D97" s="50"/>
      <c r="E97" s="69">
        <v>220000</v>
      </c>
      <c r="F97" s="82">
        <f>E97-G97</f>
        <v>26000</v>
      </c>
      <c r="G97" s="69">
        <v>194000</v>
      </c>
      <c r="H97" s="25"/>
      <c r="I97" s="3" t="s">
        <v>150</v>
      </c>
      <c r="J97" s="41" t="s">
        <v>39</v>
      </c>
      <c r="K97" s="5"/>
    </row>
    <row r="98" spans="1:11" ht="19.5" customHeight="1">
      <c r="A98" s="20" t="s">
        <v>32</v>
      </c>
      <c r="B98" s="106" t="s">
        <v>112</v>
      </c>
      <c r="C98" s="4" t="s">
        <v>41</v>
      </c>
      <c r="D98" s="5"/>
      <c r="E98" s="74">
        <f>SUM(E99:E104)</f>
        <v>68000</v>
      </c>
      <c r="F98" s="67">
        <v>0</v>
      </c>
      <c r="G98" s="74">
        <f>SUM(G99:G104)</f>
        <v>68000</v>
      </c>
      <c r="H98" s="25"/>
      <c r="I98" s="3"/>
      <c r="J98" s="40"/>
      <c r="K98" s="5"/>
    </row>
    <row r="99" spans="1:11" ht="21" customHeight="1">
      <c r="A99" s="21"/>
      <c r="B99" s="105" t="s">
        <v>113</v>
      </c>
      <c r="C99" s="51" t="s">
        <v>81</v>
      </c>
      <c r="D99" s="50"/>
      <c r="E99" s="69">
        <v>11000</v>
      </c>
      <c r="F99" s="25"/>
      <c r="G99" s="69">
        <v>11000</v>
      </c>
      <c r="H99" s="25"/>
      <c r="I99" s="30" t="s">
        <v>143</v>
      </c>
      <c r="J99" s="40" t="s">
        <v>38</v>
      </c>
      <c r="K99" s="5"/>
    </row>
    <row r="100" spans="1:11" ht="21" customHeight="1">
      <c r="A100" s="21"/>
      <c r="B100" s="105"/>
      <c r="C100" s="51" t="s">
        <v>21</v>
      </c>
      <c r="D100" s="50"/>
      <c r="E100" s="69">
        <v>4000</v>
      </c>
      <c r="F100" s="25"/>
      <c r="G100" s="69">
        <v>4000</v>
      </c>
      <c r="H100" s="25"/>
      <c r="I100" s="30" t="s">
        <v>143</v>
      </c>
      <c r="J100" s="40" t="s">
        <v>38</v>
      </c>
      <c r="K100" s="5"/>
    </row>
    <row r="101" spans="1:11" ht="21" customHeight="1">
      <c r="A101" s="21"/>
      <c r="B101" s="105"/>
      <c r="C101" s="58" t="s">
        <v>120</v>
      </c>
      <c r="D101" s="50"/>
      <c r="E101" s="69">
        <v>5000</v>
      </c>
      <c r="F101" s="46"/>
      <c r="G101" s="69">
        <v>5000</v>
      </c>
      <c r="H101" s="25"/>
      <c r="I101" s="3" t="s">
        <v>144</v>
      </c>
      <c r="J101" s="40" t="s">
        <v>38</v>
      </c>
      <c r="K101" s="5"/>
    </row>
    <row r="102" spans="1:11" ht="20.25" customHeight="1">
      <c r="A102" s="21"/>
      <c r="B102" s="105"/>
      <c r="C102" s="51" t="s">
        <v>110</v>
      </c>
      <c r="D102" s="50"/>
      <c r="E102" s="47">
        <v>3000</v>
      </c>
      <c r="F102" s="25"/>
      <c r="G102" s="47">
        <v>3000</v>
      </c>
      <c r="H102" s="24"/>
      <c r="I102" s="3" t="s">
        <v>144</v>
      </c>
      <c r="J102" s="40" t="s">
        <v>38</v>
      </c>
      <c r="K102" s="5"/>
    </row>
    <row r="103" spans="1:11" ht="20.25" customHeight="1">
      <c r="A103" s="21"/>
      <c r="B103" s="105"/>
      <c r="C103" s="51" t="s">
        <v>107</v>
      </c>
      <c r="D103" s="5"/>
      <c r="E103" s="24">
        <v>15000</v>
      </c>
      <c r="F103" s="25"/>
      <c r="G103" s="24">
        <v>15000</v>
      </c>
      <c r="H103" s="24"/>
      <c r="I103" s="103" t="s">
        <v>145</v>
      </c>
      <c r="J103" s="40" t="s">
        <v>38</v>
      </c>
      <c r="K103" s="5"/>
    </row>
    <row r="104" spans="1:11" ht="21.75" customHeight="1">
      <c r="A104" s="22"/>
      <c r="B104" s="107"/>
      <c r="C104" s="6" t="s">
        <v>34</v>
      </c>
      <c r="D104" s="5"/>
      <c r="E104" s="24">
        <v>30000</v>
      </c>
      <c r="F104" s="24"/>
      <c r="G104" s="24">
        <v>30000</v>
      </c>
      <c r="H104" s="25"/>
      <c r="I104" s="103" t="s">
        <v>145</v>
      </c>
      <c r="J104" s="40" t="s">
        <v>38</v>
      </c>
      <c r="K104" s="5"/>
    </row>
    <row r="105" spans="1:11" ht="17.25">
      <c r="A105" s="20" t="s">
        <v>11</v>
      </c>
      <c r="B105" s="20" t="s">
        <v>112</v>
      </c>
      <c r="C105" s="4" t="s">
        <v>41</v>
      </c>
      <c r="D105" s="5"/>
      <c r="E105" s="74">
        <f>SUM(E106:E110)</f>
        <v>95000</v>
      </c>
      <c r="F105" s="78">
        <v>0</v>
      </c>
      <c r="G105" s="74">
        <f>SUM(G106:G110)</f>
        <v>95000</v>
      </c>
      <c r="H105" s="25"/>
      <c r="I105" s="3"/>
      <c r="J105" s="40"/>
      <c r="K105" s="5"/>
    </row>
    <row r="106" spans="1:11" ht="17.25">
      <c r="A106" s="21"/>
      <c r="B106" s="21" t="s">
        <v>113</v>
      </c>
      <c r="C106" s="6" t="s">
        <v>81</v>
      </c>
      <c r="D106" s="5"/>
      <c r="E106" s="69">
        <v>11000</v>
      </c>
      <c r="F106" s="25"/>
      <c r="G106" s="69">
        <v>11000</v>
      </c>
      <c r="H106" s="25"/>
      <c r="I106" s="3" t="s">
        <v>144</v>
      </c>
      <c r="J106" s="40" t="s">
        <v>38</v>
      </c>
      <c r="K106" s="5"/>
    </row>
    <row r="107" spans="1:11" ht="17.25">
      <c r="A107" s="21"/>
      <c r="B107" s="21"/>
      <c r="C107" s="6" t="s">
        <v>129</v>
      </c>
      <c r="D107" s="5"/>
      <c r="E107" s="24">
        <v>4000</v>
      </c>
      <c r="G107" s="24">
        <v>4000</v>
      </c>
      <c r="H107" s="25"/>
      <c r="I107" s="104" t="s">
        <v>141</v>
      </c>
      <c r="J107" s="40" t="s">
        <v>38</v>
      </c>
      <c r="K107" s="5"/>
    </row>
    <row r="108" spans="1:11" ht="20.25" customHeight="1">
      <c r="A108" s="21"/>
      <c r="B108" s="21"/>
      <c r="C108" s="6" t="s">
        <v>21</v>
      </c>
      <c r="D108" s="9"/>
      <c r="E108" s="24">
        <v>5000</v>
      </c>
      <c r="F108" s="25"/>
      <c r="G108" s="24">
        <v>5000</v>
      </c>
      <c r="H108" s="24"/>
      <c r="I108" s="103" t="s">
        <v>138</v>
      </c>
      <c r="J108" s="40" t="s">
        <v>38</v>
      </c>
      <c r="K108" s="5" t="s">
        <v>169</v>
      </c>
    </row>
    <row r="109" spans="1:11" ht="18.75" customHeight="1">
      <c r="A109" s="21"/>
      <c r="B109" s="21"/>
      <c r="C109" s="6" t="s">
        <v>34</v>
      </c>
      <c r="D109" s="5"/>
      <c r="E109" s="24">
        <v>30000</v>
      </c>
      <c r="F109" s="24"/>
      <c r="G109" s="24">
        <v>30000</v>
      </c>
      <c r="H109" s="25"/>
      <c r="I109" s="103" t="s">
        <v>143</v>
      </c>
      <c r="J109" s="40" t="s">
        <v>38</v>
      </c>
      <c r="K109" s="5"/>
    </row>
    <row r="110" spans="1:11" ht="20.25" customHeight="1">
      <c r="A110" s="22"/>
      <c r="B110" s="21"/>
      <c r="C110" s="6" t="s">
        <v>31</v>
      </c>
      <c r="D110" s="5"/>
      <c r="E110" s="24">
        <v>45000</v>
      </c>
      <c r="F110" s="25"/>
      <c r="G110" s="24">
        <v>45000</v>
      </c>
      <c r="H110" s="24"/>
      <c r="I110" s="103" t="s">
        <v>160</v>
      </c>
      <c r="J110" s="40" t="s">
        <v>38</v>
      </c>
      <c r="K110" s="5"/>
    </row>
    <row r="111" spans="1:11" ht="24" customHeight="1">
      <c r="A111" s="114" t="s">
        <v>35</v>
      </c>
      <c r="B111" s="23"/>
      <c r="C111" s="19" t="s">
        <v>41</v>
      </c>
      <c r="D111" s="11"/>
      <c r="E111" s="74">
        <f>SUM(E112:E113)</f>
        <v>28000</v>
      </c>
      <c r="F111" s="74">
        <f>SUM(F112:F113)</f>
        <v>20000</v>
      </c>
      <c r="G111" s="75">
        <f>G112</f>
        <v>8000</v>
      </c>
      <c r="H111" s="25"/>
      <c r="I111" s="104"/>
      <c r="J111" s="40"/>
      <c r="K111" s="5"/>
    </row>
    <row r="112" spans="1:11" ht="33.75" customHeight="1">
      <c r="A112" s="115"/>
      <c r="B112" s="92"/>
      <c r="C112" s="93" t="s">
        <v>36</v>
      </c>
      <c r="D112" s="66"/>
      <c r="E112" s="94">
        <v>8000</v>
      </c>
      <c r="F112" s="53"/>
      <c r="G112" s="94">
        <v>8000</v>
      </c>
      <c r="H112" s="95"/>
      <c r="I112" s="99" t="s">
        <v>149</v>
      </c>
      <c r="J112" s="96" t="s">
        <v>38</v>
      </c>
      <c r="K112" s="97"/>
    </row>
    <row r="113" spans="1:11" ht="35.25" customHeight="1">
      <c r="A113" s="98" t="s">
        <v>132</v>
      </c>
      <c r="B113" s="3"/>
      <c r="C113" s="51" t="s">
        <v>133</v>
      </c>
      <c r="D113" s="50"/>
      <c r="E113" s="24">
        <v>20000</v>
      </c>
      <c r="F113" s="24">
        <v>20000</v>
      </c>
      <c r="G113" s="47"/>
      <c r="H113" s="24"/>
      <c r="I113" s="103" t="s">
        <v>137</v>
      </c>
      <c r="J113" s="55" t="s">
        <v>38</v>
      </c>
      <c r="K113" s="5"/>
    </row>
    <row r="114" spans="3:9" ht="33" customHeight="1">
      <c r="C114" s="87" t="s">
        <v>108</v>
      </c>
      <c r="D114" s="17"/>
      <c r="E114" s="12">
        <f>SUM(E13,E17,E23,E26,E32,E39,E43,E46,E50,E52,E55,E60,E63,E67,E74,E82,E89,E96,E98,E105,E111)</f>
        <v>2655650</v>
      </c>
      <c r="F114" s="83">
        <f>F13+F17+F23+F26+F32+F39+F43+F46+F50+F52+F55+F60+F63+F67+F74+F82+F89+F96+F98+F105+F111</f>
        <v>338100</v>
      </c>
      <c r="G114" s="84">
        <f>SUM(G13,G17,G23,G26,G32,G39,G43,G46,G50,G52,G55,G60,G63,G67,G74,G82,G89,G96,G98,G105,G111)</f>
        <v>2317550</v>
      </c>
      <c r="H114" s="29"/>
      <c r="I114" s="12"/>
    </row>
    <row r="115" spans="3:9" ht="38.25" customHeight="1">
      <c r="C115" s="86" t="s">
        <v>125</v>
      </c>
      <c r="D115" s="85"/>
      <c r="E115" s="84">
        <f>400000-338100</f>
        <v>61900</v>
      </c>
      <c r="F115" s="84">
        <f>F116-F114</f>
        <v>61900</v>
      </c>
      <c r="G115" s="84"/>
      <c r="H115" s="29"/>
      <c r="I115" s="12"/>
    </row>
    <row r="116" spans="3:9" ht="36" customHeight="1">
      <c r="C116" s="90" t="s">
        <v>43</v>
      </c>
      <c r="D116" s="85"/>
      <c r="E116" s="88">
        <f>SUM(E114:E115)</f>
        <v>2717550</v>
      </c>
      <c r="F116" s="89">
        <v>400000</v>
      </c>
      <c r="G116" s="84"/>
      <c r="H116" s="29"/>
      <c r="I116" s="12"/>
    </row>
    <row r="117" spans="1:10" ht="142.5" customHeight="1">
      <c r="A117" s="108" t="s">
        <v>152</v>
      </c>
      <c r="B117" s="108"/>
      <c r="C117" s="108"/>
      <c r="D117" s="28"/>
      <c r="E117" s="108" t="s">
        <v>155</v>
      </c>
      <c r="F117" s="108"/>
      <c r="G117" s="108"/>
      <c r="H117" s="108"/>
      <c r="I117" s="108"/>
      <c r="J117" s="108"/>
    </row>
    <row r="118" spans="1:10" ht="46.5" customHeight="1">
      <c r="A118" s="108" t="s">
        <v>153</v>
      </c>
      <c r="B118" s="108"/>
      <c r="C118" s="108"/>
      <c r="E118" s="116" t="s">
        <v>109</v>
      </c>
      <c r="F118" s="116"/>
      <c r="G118" s="117" t="s">
        <v>168</v>
      </c>
      <c r="H118" s="117"/>
      <c r="I118" s="117"/>
      <c r="J118" s="117"/>
    </row>
    <row r="119" spans="1:10" ht="55.5" customHeight="1">
      <c r="A119" s="108" t="s">
        <v>154</v>
      </c>
      <c r="B119" s="108"/>
      <c r="C119" s="108"/>
      <c r="E119" s="108" t="s">
        <v>165</v>
      </c>
      <c r="F119" s="108"/>
      <c r="G119" s="108"/>
      <c r="H119" s="108"/>
      <c r="I119" s="108"/>
      <c r="J119" s="108"/>
    </row>
    <row r="121" spans="3:4" ht="17.25">
      <c r="C121" s="14" t="s">
        <v>38</v>
      </c>
      <c r="D121" s="15"/>
    </row>
    <row r="122" spans="3:4" ht="17.25">
      <c r="C122" s="14" t="s">
        <v>37</v>
      </c>
      <c r="D122" s="15"/>
    </row>
    <row r="123" spans="3:9" ht="17.25">
      <c r="C123" s="14" t="s">
        <v>40</v>
      </c>
      <c r="D123" s="15"/>
      <c r="G123" s="18" t="s">
        <v>42</v>
      </c>
      <c r="H123" s="18"/>
      <c r="I123" s="18"/>
    </row>
    <row r="124" spans="3:9" ht="30" customHeight="1">
      <c r="C124" s="13" t="s">
        <v>41</v>
      </c>
      <c r="G124" s="16">
        <v>299619.3</v>
      </c>
      <c r="H124" s="16"/>
      <c r="I124" s="16"/>
    </row>
    <row r="125" spans="7:9" ht="21" customHeight="1">
      <c r="G125" s="17"/>
      <c r="H125" s="17"/>
      <c r="I125" s="17"/>
    </row>
    <row r="126" spans="3:10" ht="21">
      <c r="C126" s="13" t="s">
        <v>43</v>
      </c>
      <c r="J126" s="31">
        <f>SUM(E124:J124)</f>
        <v>299619.3</v>
      </c>
    </row>
  </sheetData>
  <mergeCells count="20">
    <mergeCell ref="K10:K11"/>
    <mergeCell ref="A111:A112"/>
    <mergeCell ref="A9:J9"/>
    <mergeCell ref="E119:J119"/>
    <mergeCell ref="A119:C119"/>
    <mergeCell ref="A118:C118"/>
    <mergeCell ref="D10:D11"/>
    <mergeCell ref="E118:F118"/>
    <mergeCell ref="G118:J118"/>
    <mergeCell ref="E117:J117"/>
    <mergeCell ref="A117:C117"/>
    <mergeCell ref="A7:J7"/>
    <mergeCell ref="A8:J8"/>
    <mergeCell ref="J10:J11"/>
    <mergeCell ref="B10:B11"/>
    <mergeCell ref="I10:I11"/>
    <mergeCell ref="A10:A11"/>
    <mergeCell ref="C10:C11"/>
    <mergeCell ref="E10:E11"/>
    <mergeCell ref="F10:H10"/>
  </mergeCells>
  <printOptions/>
  <pageMargins left="0.35433070866141736" right="0.15748031496062992" top="0.2755905511811024" bottom="0.35433070866141736" header="0.15748031496062992" footer="0.31496062992125984"/>
  <pageSetup horizontalDpi="600" verticalDpi="600" orientation="landscape" paperSize="9" scale="55" r:id="rId1"/>
  <rowBreaks count="3" manualBreakCount="3">
    <brk id="38" max="10" man="1"/>
    <brk id="73" max="10" man="1"/>
    <brk id="10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</dc:creator>
  <cp:keywords/>
  <dc:description/>
  <cp:lastModifiedBy>DEFAULT</cp:lastModifiedBy>
  <cp:lastPrinted>2006-02-07T15:34:39Z</cp:lastPrinted>
  <dcterms:created xsi:type="dcterms:W3CDTF">2004-08-13T12:42:04Z</dcterms:created>
  <dcterms:modified xsi:type="dcterms:W3CDTF">2006-02-20T10:46:28Z</dcterms:modified>
  <cp:category/>
  <cp:version/>
  <cp:contentType/>
  <cp:contentStatus/>
</cp:coreProperties>
</file>